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65491" windowWidth="22320" windowHeight="11310" activeTab="0"/>
  </bookViews>
  <sheets>
    <sheet name="203" sheetId="1" r:id="rId1"/>
  </sheets>
  <definedNames>
    <definedName name="_xlnm.Print_Area" localSheetId="0">'203'!$B$1:$G$47</definedName>
  </definedNames>
  <calcPr fullCalcOnLoad="1"/>
</workbook>
</file>

<file path=xl/sharedStrings.xml><?xml version="1.0" encoding="utf-8"?>
<sst xmlns="http://schemas.openxmlformats.org/spreadsheetml/2006/main" count="73" uniqueCount="58">
  <si>
    <t xml:space="preserve">   受付は月～金曜日（祝日を除く）となります。</t>
  </si>
  <si>
    <t xml:space="preserve"> ※</t>
  </si>
  <si>
    <t xml:space="preserve"> Versa　型　　番</t>
  </si>
  <si>
    <t>選択してください</t>
  </si>
  <si>
    <t xml:space="preserve"> オプション品</t>
  </si>
  <si>
    <t xml:space="preserve"> 50MHzパッシブエレメント</t>
  </si>
  <si>
    <t xml:space="preserve"> リグとの通信接続ケーブル</t>
  </si>
  <si>
    <t xml:space="preserve"> パソコンとの通信接続ケーブル</t>
  </si>
  <si>
    <t xml:space="preserve"> ブームステー</t>
  </si>
  <si>
    <t>リモートシステム</t>
  </si>
  <si>
    <t xml:space="preserve"> リグ型番</t>
  </si>
  <si>
    <t xml:space="preserve"> マスト径</t>
  </si>
  <si>
    <t xml:space="preserve"> ご注文者情報</t>
  </si>
  <si>
    <t xml:space="preserve"> 名   　前　（エンドユーザー）</t>
  </si>
  <si>
    <t xml:space="preserve"> 住　　  所</t>
  </si>
  <si>
    <t>　　〒</t>
  </si>
  <si>
    <t xml:space="preserve"> 電話番号</t>
  </si>
  <si>
    <t xml:space="preserve"> コールサイン</t>
  </si>
  <si>
    <t xml:space="preserve"> メールアドレス</t>
  </si>
  <si>
    <t xml:space="preserve"> 名      前</t>
  </si>
  <si>
    <t xml:space="preserve"> 住      所</t>
  </si>
  <si>
    <t>お問合せ欄</t>
  </si>
  <si>
    <t>注文FAX番号：045-680-1016</t>
  </si>
  <si>
    <t>改造不要</t>
  </si>
  <si>
    <t>必要</t>
  </si>
  <si>
    <t>不要</t>
  </si>
  <si>
    <t>メールアドレス：info@kojinsha.jp</t>
  </si>
  <si>
    <t>KA1-203</t>
  </si>
  <si>
    <t>ケーブルの種類を選択</t>
  </si>
  <si>
    <t>φ</t>
  </si>
  <si>
    <r>
      <t>2</t>
    </r>
    <r>
      <rPr>
        <sz val="11"/>
        <rFont val="ＭＳ Ｐゴシック"/>
        <family val="3"/>
      </rPr>
      <t>5m</t>
    </r>
  </si>
  <si>
    <t>30m</t>
  </si>
  <si>
    <t>35m</t>
  </si>
  <si>
    <t>40m</t>
  </si>
  <si>
    <t>45m</t>
  </si>
  <si>
    <t>50m</t>
  </si>
  <si>
    <t>55m</t>
  </si>
  <si>
    <t>60m</t>
  </si>
  <si>
    <t>65m</t>
  </si>
  <si>
    <t>70m</t>
  </si>
  <si>
    <t>=</t>
  </si>
  <si>
    <t>選択してください</t>
  </si>
  <si>
    <t>改造必要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</si>
  <si>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m</t>
    </r>
  </si>
  <si>
    <t>15m</t>
  </si>
  <si>
    <r>
      <t>20</t>
    </r>
    <r>
      <rPr>
        <sz val="11"/>
        <rFont val="ＭＳ Ｐゴシック"/>
        <family val="3"/>
      </rPr>
      <t>m</t>
    </r>
  </si>
  <si>
    <r>
      <t>RS232C</t>
    </r>
    <r>
      <rPr>
        <sz val="11"/>
        <rFont val="ＭＳ Ｐゴシック"/>
        <family val="3"/>
      </rPr>
      <t xml:space="preserve"> (D-sub9pin)</t>
    </r>
  </si>
  <si>
    <t>CI-V (3.5φﾐﾆｼﾞｬｯｸ)</t>
  </si>
  <si>
    <t>配送手数料</t>
  </si>
  <si>
    <t>注文書</t>
  </si>
  <si>
    <r>
      <t xml:space="preserve"> </t>
    </r>
    <r>
      <rPr>
        <sz val="11"/>
        <rFont val="ＭＳ Ｐゴシック"/>
        <family val="3"/>
      </rPr>
      <t>20芯</t>
    </r>
    <r>
      <rPr>
        <sz val="11"/>
        <rFont val="ＭＳ Ｐゴシック"/>
        <family val="3"/>
      </rPr>
      <t>コントロールケーブル（長さ）</t>
    </r>
  </si>
  <si>
    <t>選択欄で選択して、※印の付いた欄全てに個入力の上FAXまたはメールにてご返送ください。</t>
  </si>
  <si>
    <t>消費税</t>
  </si>
  <si>
    <t>合計</t>
  </si>
  <si>
    <t>計</t>
  </si>
  <si>
    <t xml:space="preserve"> お届け先 　※エンドユーザー様と異なる場合のみご記入願います。</t>
  </si>
  <si>
    <t>　注文日</t>
  </si>
  <si>
    <t xml:space="preserve">  注文者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</si>
</sst>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  <numFmt numFmtId="178" formatCode="&quot;\&quot;#,##0.0;&quot;\&quot;\-#,##0.0"/>
    <numFmt numFmtId="179" formatCode="#,##0_);[Red]\(#,##0\)"/>
    <numFmt numFmtId="180" formatCode="&quot;\&quot;#,##0_);[Red]\(&quot;\&quot;#,##0\)"/>
  </numFmts>
  <fonts count="32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24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3"/>
      <color indexed="54"/>
      <name val="游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9"/>
      <name val="游ゴシック"/>
      <family val="3"/>
    </font>
    <font>
      <b/>
      <sz val="11"/>
      <color indexed="54"/>
      <name val="游ゴシック"/>
      <family val="3"/>
    </font>
    <font>
      <sz val="11"/>
      <color indexed="8"/>
      <name val="游ゴシック"/>
      <family val="3"/>
    </font>
    <font>
      <sz val="11"/>
      <color indexed="17"/>
      <name val="游ゴシック"/>
      <family val="3"/>
    </font>
    <font>
      <sz val="18"/>
      <color indexed="54"/>
      <name val="游ゴシック Light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sz val="11"/>
      <color indexed="10"/>
      <name val="游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游ゴシック"/>
      <family val="3"/>
    </font>
    <font>
      <b/>
      <sz val="11"/>
      <color indexed="8"/>
      <name val="游ゴシック"/>
      <family val="3"/>
    </font>
    <font>
      <b/>
      <sz val="15"/>
      <color indexed="54"/>
      <name val="游ゴシック"/>
      <family val="3"/>
    </font>
    <font>
      <i/>
      <sz val="11"/>
      <color indexed="23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sz val="9"/>
      <name val="MS UI Gothic"/>
      <family val="3"/>
    </font>
    <font>
      <u val="single"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10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15" borderId="1" applyNumberFormat="0" applyAlignment="0" applyProtection="0"/>
    <xf numFmtId="0" fontId="25" fillId="10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5" fillId="0" borderId="3" applyNumberFormat="0" applyFill="0" applyAlignment="0" applyProtection="0"/>
    <xf numFmtId="0" fontId="24" fillId="17" borderId="0" applyNumberFormat="0" applyBorder="0" applyAlignment="0" applyProtection="0"/>
    <xf numFmtId="0" fontId="14" fillId="9" borderId="4" applyNumberFormat="0" applyAlignment="0" applyProtection="0"/>
    <xf numFmtId="0" fontId="1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22" fillId="0" borderId="5" applyNumberFormat="0" applyFill="0" applyAlignment="0" applyProtection="0"/>
    <xf numFmtId="0" fontId="7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7" fillId="9" borderId="9" applyNumberFormat="0" applyAlignment="0" applyProtection="0"/>
    <xf numFmtId="0" fontId="23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6" fillId="3" borderId="4" applyNumberFormat="0" applyAlignment="0" applyProtection="0"/>
    <xf numFmtId="0" fontId="19" fillId="0" borderId="0" applyNumberFormat="0" applyFill="0" applyBorder="0" applyAlignment="0" applyProtection="0"/>
    <xf numFmtId="0" fontId="12" fillId="7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18" borderId="0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0" fillId="0" borderId="19" xfId="0" applyFont="1" applyBorder="1" applyAlignment="1">
      <alignment horizontal="right" vertical="center"/>
    </xf>
    <xf numFmtId="0" fontId="0" fillId="0" borderId="20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0" fillId="0" borderId="19" xfId="0" applyFont="1" applyBorder="1" applyAlignment="1">
      <alignment horizontal="center" vertical="center"/>
    </xf>
    <xf numFmtId="5" fontId="0" fillId="0" borderId="21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5" fontId="0" fillId="0" borderId="20" xfId="0" applyNumberFormat="1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5" fontId="0" fillId="0" borderId="15" xfId="0" applyNumberFormat="1" applyFont="1" applyBorder="1" applyAlignment="1">
      <alignment horizontal="right" vertical="center"/>
    </xf>
    <xf numFmtId="0" fontId="0" fillId="19" borderId="22" xfId="0" applyFont="1" applyFill="1" applyBorder="1" applyAlignment="1">
      <alignment vertical="center"/>
    </xf>
    <xf numFmtId="0" fontId="0" fillId="4" borderId="19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5" fontId="0" fillId="0" borderId="18" xfId="0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19" borderId="19" xfId="0" applyFont="1" applyFill="1" applyBorder="1" applyAlignment="1">
      <alignment vertical="center"/>
    </xf>
    <xf numFmtId="0" fontId="0" fillId="19" borderId="14" xfId="0" applyFont="1" applyFill="1" applyBorder="1" applyAlignment="1">
      <alignment vertical="center"/>
    </xf>
    <xf numFmtId="0" fontId="0" fillId="19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1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30" fillId="0" borderId="0" xfId="0" applyFont="1" applyBorder="1" applyAlignment="1">
      <alignment horizontal="left" vertical="center"/>
    </xf>
    <xf numFmtId="0" fontId="31" fillId="0" borderId="10" xfId="0" applyFont="1" applyBorder="1" applyAlignment="1">
      <alignment horizontal="right" vertical="center"/>
    </xf>
    <xf numFmtId="0" fontId="31" fillId="0" borderId="1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セル" xfId="40"/>
    <cellStyle name="どちらでもない" xfId="41"/>
    <cellStyle name="Percent" xfId="42"/>
    <cellStyle name="Hyperlink" xfId="43"/>
    <cellStyle name="メモ" xfId="44"/>
    <cellStyle name="リンク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60"/>
  <sheetViews>
    <sheetView showGridLines="0" showRowColHeaders="0" tabSelected="1" zoomScaleSheetLayoutView="75" workbookViewId="0" topLeftCell="A4">
      <selection activeCell="E8" sqref="E8"/>
    </sheetView>
  </sheetViews>
  <sheetFormatPr defaultColWidth="9.00390625" defaultRowHeight="13.5"/>
  <cols>
    <col min="1" max="1" width="7.50390625" style="5" customWidth="1"/>
    <col min="2" max="2" width="6.875" style="5" customWidth="1"/>
    <col min="3" max="4" width="13.75390625" style="5" customWidth="1"/>
    <col min="5" max="6" width="25.00390625" style="5" customWidth="1"/>
    <col min="7" max="7" width="6.875" style="5" customWidth="1"/>
    <col min="8" max="8" width="7.625" style="5" customWidth="1"/>
    <col min="9" max="13" width="11.25390625" style="5" hidden="1" customWidth="1"/>
    <col min="14" max="16384" width="9.00390625" style="5" customWidth="1"/>
  </cols>
  <sheetData>
    <row r="1" spans="2:7" ht="48" customHeight="1">
      <c r="B1" s="3"/>
      <c r="C1" s="39" t="s">
        <v>49</v>
      </c>
      <c r="D1" s="39"/>
      <c r="E1" s="40"/>
      <c r="F1" s="40"/>
      <c r="G1" s="4"/>
    </row>
    <row r="2" spans="2:11" ht="16.5" customHeight="1">
      <c r="B2" s="6"/>
      <c r="C2" s="58" t="s">
        <v>51</v>
      </c>
      <c r="D2" s="58"/>
      <c r="E2" s="58"/>
      <c r="F2" s="58"/>
      <c r="G2" s="7"/>
      <c r="I2" s="2" t="s">
        <v>3</v>
      </c>
      <c r="J2" s="2"/>
      <c r="K2" s="2" t="s">
        <v>41</v>
      </c>
    </row>
    <row r="3" spans="2:11" ht="16.5" customHeight="1">
      <c r="B3" s="6"/>
      <c r="C3" s="22"/>
      <c r="D3" s="19"/>
      <c r="E3" s="19"/>
      <c r="F3" s="19"/>
      <c r="G3" s="7"/>
      <c r="I3" s="10" t="s">
        <v>25</v>
      </c>
      <c r="J3" s="10"/>
      <c r="K3" s="10" t="s">
        <v>23</v>
      </c>
    </row>
    <row r="4" spans="2:11" ht="16.5" customHeight="1">
      <c r="B4" s="6"/>
      <c r="C4" s="41" t="s">
        <v>0</v>
      </c>
      <c r="D4" s="41"/>
      <c r="E4" s="41"/>
      <c r="F4" s="41"/>
      <c r="G4" s="7"/>
      <c r="I4" s="10" t="s">
        <v>24</v>
      </c>
      <c r="J4" s="10"/>
      <c r="K4" s="10" t="s">
        <v>42</v>
      </c>
    </row>
    <row r="5" spans="2:13" ht="33.75" customHeight="1">
      <c r="B5" s="1"/>
      <c r="C5" s="42" t="s">
        <v>2</v>
      </c>
      <c r="D5" s="42"/>
      <c r="E5" s="28" t="s">
        <v>27</v>
      </c>
      <c r="F5" s="27">
        <v>330000</v>
      </c>
      <c r="G5" s="17"/>
      <c r="I5" s="10"/>
      <c r="J5" s="10"/>
      <c r="K5" s="10"/>
      <c r="L5" s="10"/>
      <c r="M5" s="10"/>
    </row>
    <row r="6" spans="2:13" ht="11.25" customHeight="1">
      <c r="B6" s="1"/>
      <c r="C6" s="8"/>
      <c r="D6" s="8"/>
      <c r="E6" s="9"/>
      <c r="F6" s="10"/>
      <c r="G6" s="7"/>
      <c r="I6" s="2" t="s">
        <v>41</v>
      </c>
      <c r="J6" s="2">
        <v>7</v>
      </c>
      <c r="K6" s="5">
        <v>20</v>
      </c>
      <c r="L6" s="5">
        <v>30</v>
      </c>
      <c r="M6" s="10">
        <v>40</v>
      </c>
    </row>
    <row r="7" spans="2:13" ht="16.5" customHeight="1">
      <c r="B7" s="1"/>
      <c r="C7" s="44" t="s">
        <v>4</v>
      </c>
      <c r="D7" s="45"/>
      <c r="E7" s="46"/>
      <c r="F7" s="16"/>
      <c r="G7" s="7"/>
      <c r="I7" t="s">
        <v>43</v>
      </c>
      <c r="J7">
        <v>11000</v>
      </c>
      <c r="K7" s="5">
        <v>18000</v>
      </c>
      <c r="L7" s="5">
        <v>25000</v>
      </c>
      <c r="M7" s="10">
        <v>28500</v>
      </c>
    </row>
    <row r="8" spans="2:13" ht="16.5" customHeight="1">
      <c r="B8" s="59" t="str">
        <f>IF(E$5="KL-1","",IF(E$5="KP-1",""," ※"))</f>
        <v> ※</v>
      </c>
      <c r="C8" s="43" t="s">
        <v>50</v>
      </c>
      <c r="D8" s="43"/>
      <c r="E8" s="26" t="s">
        <v>3</v>
      </c>
      <c r="F8" s="27">
        <f>IF(E8="選択してください","",VLOOKUP(E8,I7:M22,3,FALSE))</f>
      </c>
      <c r="G8" s="17"/>
      <c r="I8" t="s">
        <v>44</v>
      </c>
      <c r="J8">
        <v>12000</v>
      </c>
      <c r="K8" s="5">
        <v>21000</v>
      </c>
      <c r="L8" s="5">
        <v>29500</v>
      </c>
      <c r="M8" s="10">
        <v>34000</v>
      </c>
    </row>
    <row r="9" spans="2:13" ht="16.5" customHeight="1">
      <c r="B9" s="59" t="str">
        <f>IF(E$5="KL-1","",IF(E$5="KP-1",""," ※"))</f>
        <v> ※</v>
      </c>
      <c r="C9" s="43" t="s">
        <v>5</v>
      </c>
      <c r="D9" s="43"/>
      <c r="E9" s="26" t="s">
        <v>3</v>
      </c>
      <c r="F9" s="27">
        <f>IF(E9="必要",10000,"")</f>
      </c>
      <c r="G9" s="17"/>
      <c r="I9" t="s">
        <v>45</v>
      </c>
      <c r="J9">
        <v>13000</v>
      </c>
      <c r="K9" s="5">
        <v>24000</v>
      </c>
      <c r="L9" s="5">
        <v>34000</v>
      </c>
      <c r="M9" s="11">
        <v>39500</v>
      </c>
    </row>
    <row r="10" spans="2:13" ht="16.5" customHeight="1">
      <c r="B10" s="59" t="str">
        <f>IF(E$5="KL-1","",IF(E$5="KP-1",""," ※"))</f>
        <v> ※</v>
      </c>
      <c r="C10" s="43" t="s">
        <v>6</v>
      </c>
      <c r="D10" s="43"/>
      <c r="E10" s="26" t="s">
        <v>28</v>
      </c>
      <c r="F10" s="27">
        <f>IF(E10="ケーブルの種類を選択","",VLOOKUP(E10,I29:K30,3,FALSE))</f>
      </c>
      <c r="G10" s="17"/>
      <c r="I10" s="10" t="s">
        <v>30</v>
      </c>
      <c r="J10" s="10">
        <v>14000</v>
      </c>
      <c r="K10" s="10">
        <v>27000</v>
      </c>
      <c r="L10" s="10">
        <v>38500</v>
      </c>
      <c r="M10" s="11">
        <v>45000</v>
      </c>
    </row>
    <row r="11" spans="2:13" ht="16.5" customHeight="1">
      <c r="B11" s="59" t="str">
        <f>IF(E$5="KL-1","",IF(E$5="KP-1",""," ※"))</f>
        <v> ※</v>
      </c>
      <c r="C11" s="43" t="s">
        <v>7</v>
      </c>
      <c r="D11" s="43"/>
      <c r="E11" s="26" t="s">
        <v>3</v>
      </c>
      <c r="F11" s="27">
        <f>IF(E11="必要",1000,"")</f>
      </c>
      <c r="G11" s="17"/>
      <c r="I11" s="11" t="s">
        <v>31</v>
      </c>
      <c r="J11" s="11">
        <v>15000</v>
      </c>
      <c r="K11" s="11">
        <v>30000</v>
      </c>
      <c r="L11" s="11">
        <v>43000</v>
      </c>
      <c r="M11" s="11">
        <v>50500</v>
      </c>
    </row>
    <row r="12" spans="2:13" ht="16.5" customHeight="1">
      <c r="B12" s="59" t="str">
        <f>IF(E$5="KL-1","",IF(E$5="KP-1",""," ※"))</f>
        <v> ※</v>
      </c>
      <c r="C12" s="43" t="s">
        <v>8</v>
      </c>
      <c r="D12" s="43"/>
      <c r="E12" s="26" t="s">
        <v>3</v>
      </c>
      <c r="F12" s="27">
        <f>IF(E12="必要",15000,"")</f>
      </c>
      <c r="G12" s="17"/>
      <c r="I12" s="11" t="s">
        <v>32</v>
      </c>
      <c r="J12" s="11">
        <v>16000</v>
      </c>
      <c r="K12" s="11">
        <v>33000</v>
      </c>
      <c r="L12" s="11">
        <v>47500</v>
      </c>
      <c r="M12" s="11">
        <v>56000</v>
      </c>
    </row>
    <row r="13" spans="2:13" ht="16.5" customHeight="1">
      <c r="B13" s="59"/>
      <c r="C13" s="43" t="s">
        <v>9</v>
      </c>
      <c r="D13" s="43"/>
      <c r="E13" s="26" t="s">
        <v>3</v>
      </c>
      <c r="F13" s="27">
        <f>IF(E13="改造必要",15000,"")</f>
      </c>
      <c r="G13" s="17"/>
      <c r="I13" s="11" t="s">
        <v>33</v>
      </c>
      <c r="J13" s="11">
        <v>17000</v>
      </c>
      <c r="K13" s="11">
        <v>36000</v>
      </c>
      <c r="L13" s="11">
        <v>52000</v>
      </c>
      <c r="M13" s="11">
        <v>61500</v>
      </c>
    </row>
    <row r="14" spans="2:13" ht="16.5" customHeight="1">
      <c r="B14" s="59"/>
      <c r="C14" s="43" t="s">
        <v>48</v>
      </c>
      <c r="D14" s="43"/>
      <c r="E14" s="26"/>
      <c r="F14" s="29">
        <v>15000</v>
      </c>
      <c r="G14" s="17"/>
      <c r="I14" s="11" t="s">
        <v>34</v>
      </c>
      <c r="J14" s="11">
        <v>18000</v>
      </c>
      <c r="K14" s="11">
        <v>39000</v>
      </c>
      <c r="L14" s="11">
        <v>56500</v>
      </c>
      <c r="M14" s="11">
        <v>67000</v>
      </c>
    </row>
    <row r="15" spans="2:13" ht="16.5" customHeight="1">
      <c r="B15" s="60"/>
      <c r="C15" s="10"/>
      <c r="D15" s="10"/>
      <c r="E15" s="10"/>
      <c r="F15" s="10"/>
      <c r="G15" s="7"/>
      <c r="I15" s="11" t="s">
        <v>35</v>
      </c>
      <c r="J15" s="11">
        <v>19000</v>
      </c>
      <c r="K15" s="11">
        <v>42000</v>
      </c>
      <c r="L15" s="11">
        <v>61000</v>
      </c>
      <c r="M15" s="11">
        <v>72500</v>
      </c>
    </row>
    <row r="16" spans="2:13" ht="16.5" customHeight="1">
      <c r="B16" s="59" t="s">
        <v>1</v>
      </c>
      <c r="C16" s="32" t="s">
        <v>10</v>
      </c>
      <c r="D16" s="33"/>
      <c r="E16" s="32"/>
      <c r="F16" s="33"/>
      <c r="G16" s="7"/>
      <c r="I16" s="11" t="s">
        <v>36</v>
      </c>
      <c r="J16" s="11">
        <v>20000</v>
      </c>
      <c r="K16" s="11">
        <v>45000</v>
      </c>
      <c r="L16" s="11">
        <v>65500</v>
      </c>
      <c r="M16" s="11">
        <v>78000</v>
      </c>
    </row>
    <row r="17" spans="2:13" ht="16.5" customHeight="1">
      <c r="B17" s="59" t="str">
        <f>IF(E$5="KL-1","",IF(E$5="KP-1",""," ※"))</f>
        <v> ※</v>
      </c>
      <c r="C17" s="32" t="s">
        <v>11</v>
      </c>
      <c r="D17" s="33"/>
      <c r="E17" s="23"/>
      <c r="F17" s="24" t="s">
        <v>29</v>
      </c>
      <c r="G17" s="7"/>
      <c r="I17" s="11" t="s">
        <v>37</v>
      </c>
      <c r="J17" s="11">
        <v>21000</v>
      </c>
      <c r="K17" s="11">
        <v>48000</v>
      </c>
      <c r="L17" s="11">
        <v>70000</v>
      </c>
      <c r="M17" s="11">
        <v>83500</v>
      </c>
    </row>
    <row r="18" spans="2:13" ht="16.5" customHeight="1">
      <c r="B18" s="59"/>
      <c r="C18" s="12"/>
      <c r="D18" s="12"/>
      <c r="E18" s="21"/>
      <c r="F18" s="19"/>
      <c r="G18" s="7"/>
      <c r="I18" s="11" t="s">
        <v>38</v>
      </c>
      <c r="J18" s="11">
        <v>22000</v>
      </c>
      <c r="K18" s="11">
        <v>51000</v>
      </c>
      <c r="L18" s="11">
        <v>74500</v>
      </c>
      <c r="M18" s="11">
        <v>89000</v>
      </c>
    </row>
    <row r="19" spans="2:13" ht="16.5" customHeight="1">
      <c r="B19" s="59"/>
      <c r="C19" s="12"/>
      <c r="D19" s="30" t="s">
        <v>54</v>
      </c>
      <c r="E19" s="34">
        <f>SUM(F5:F14)</f>
        <v>345000</v>
      </c>
      <c r="F19" s="34"/>
      <c r="G19" s="7"/>
      <c r="I19" s="11" t="s">
        <v>39</v>
      </c>
      <c r="J19" s="11">
        <v>23000</v>
      </c>
      <c r="K19" s="11">
        <v>54000</v>
      </c>
      <c r="L19" s="11">
        <v>79000</v>
      </c>
      <c r="M19" s="11">
        <v>94500</v>
      </c>
    </row>
    <row r="20" spans="2:7" ht="16.5" customHeight="1">
      <c r="B20" s="59"/>
      <c r="C20" s="12"/>
      <c r="D20" s="31" t="s">
        <v>52</v>
      </c>
      <c r="E20" s="34">
        <f>E19*0.1</f>
        <v>34500</v>
      </c>
      <c r="F20" s="34"/>
      <c r="G20" s="7"/>
    </row>
    <row r="21" spans="2:7" ht="16.5" customHeight="1" thickBot="1">
      <c r="B21" s="59"/>
      <c r="C21" s="12"/>
      <c r="D21" s="18" t="s">
        <v>53</v>
      </c>
      <c r="E21" s="38">
        <f>E19+E20</f>
        <v>379500</v>
      </c>
      <c r="F21" s="38"/>
      <c r="G21" s="7"/>
    </row>
    <row r="22" spans="2:7" ht="7.5" customHeight="1" thickTop="1">
      <c r="B22" s="60"/>
      <c r="C22" s="10"/>
      <c r="D22" s="10"/>
      <c r="E22" s="10"/>
      <c r="F22" s="10"/>
      <c r="G22" s="7"/>
    </row>
    <row r="23" spans="2:7" ht="19.5" customHeight="1">
      <c r="B23" s="60"/>
      <c r="C23" s="35" t="s">
        <v>12</v>
      </c>
      <c r="D23" s="35"/>
      <c r="E23" s="35"/>
      <c r="F23" s="35"/>
      <c r="G23" s="7"/>
    </row>
    <row r="24" spans="2:7" ht="22.5" customHeight="1">
      <c r="B24" s="59" t="s">
        <v>1</v>
      </c>
      <c r="C24" s="36" t="s">
        <v>57</v>
      </c>
      <c r="D24" s="37"/>
      <c r="E24" s="32"/>
      <c r="F24" s="33"/>
      <c r="G24" s="7"/>
    </row>
    <row r="25" spans="2:7" ht="22.5" customHeight="1">
      <c r="B25" s="59" t="s">
        <v>1</v>
      </c>
      <c r="C25" s="32" t="s">
        <v>56</v>
      </c>
      <c r="D25" s="33"/>
      <c r="E25" s="32"/>
      <c r="F25" s="33"/>
      <c r="G25" s="7"/>
    </row>
    <row r="26" spans="1:10" ht="22.5" customHeight="1">
      <c r="A26" s="25" t="s">
        <v>40</v>
      </c>
      <c r="B26" s="59" t="s">
        <v>1</v>
      </c>
      <c r="C26" s="32" t="s">
        <v>13</v>
      </c>
      <c r="D26" s="33"/>
      <c r="E26" s="32"/>
      <c r="F26" s="33"/>
      <c r="G26" s="7"/>
      <c r="I26" s="11"/>
      <c r="J26" s="11"/>
    </row>
    <row r="27" spans="2:7" ht="22.5" customHeight="1">
      <c r="B27" s="59" t="s">
        <v>1</v>
      </c>
      <c r="C27" s="32" t="s">
        <v>14</v>
      </c>
      <c r="D27" s="33"/>
      <c r="E27" s="32" t="s">
        <v>15</v>
      </c>
      <c r="F27" s="33"/>
      <c r="G27" s="7"/>
    </row>
    <row r="28" spans="2:10" ht="18.75" customHeight="1">
      <c r="B28" s="59" t="s">
        <v>1</v>
      </c>
      <c r="C28" s="32" t="s">
        <v>16</v>
      </c>
      <c r="D28" s="33"/>
      <c r="E28" s="32"/>
      <c r="F28" s="33"/>
      <c r="G28" s="7"/>
      <c r="I28" s="11" t="s">
        <v>28</v>
      </c>
      <c r="J28" s="11"/>
    </row>
    <row r="29" spans="2:11" ht="18.75" customHeight="1">
      <c r="B29" s="59" t="s">
        <v>1</v>
      </c>
      <c r="C29" s="32" t="s">
        <v>17</v>
      </c>
      <c r="D29" s="33"/>
      <c r="E29" s="32"/>
      <c r="F29" s="33"/>
      <c r="G29" s="7"/>
      <c r="I29" s="5" t="s">
        <v>46</v>
      </c>
      <c r="K29" s="5">
        <v>1500</v>
      </c>
    </row>
    <row r="30" spans="2:11" ht="18.75" customHeight="1">
      <c r="B30" s="59" t="s">
        <v>1</v>
      </c>
      <c r="C30" s="32" t="s">
        <v>18</v>
      </c>
      <c r="D30" s="33"/>
      <c r="E30" s="32"/>
      <c r="F30" s="33"/>
      <c r="G30" s="7"/>
      <c r="I30" s="5" t="s">
        <v>47</v>
      </c>
      <c r="K30" s="5">
        <v>1000</v>
      </c>
    </row>
    <row r="31" spans="2:7" ht="7.5" customHeight="1">
      <c r="B31" s="6"/>
      <c r="C31" s="10"/>
      <c r="D31" s="10"/>
      <c r="E31" s="10"/>
      <c r="F31" s="10"/>
      <c r="G31" s="7"/>
    </row>
    <row r="32" spans="2:7" ht="22.5" customHeight="1">
      <c r="B32" s="6"/>
      <c r="C32" s="43" t="s">
        <v>55</v>
      </c>
      <c r="D32" s="43"/>
      <c r="E32" s="43"/>
      <c r="F32" s="43"/>
      <c r="G32" s="7"/>
    </row>
    <row r="33" spans="2:7" ht="22.5" customHeight="1">
      <c r="B33" s="6"/>
      <c r="C33" s="32" t="s">
        <v>19</v>
      </c>
      <c r="D33" s="33"/>
      <c r="E33" s="32"/>
      <c r="F33" s="33"/>
      <c r="G33" s="7"/>
    </row>
    <row r="34" spans="2:7" ht="22.5" customHeight="1">
      <c r="B34" s="6"/>
      <c r="C34" s="32" t="s">
        <v>20</v>
      </c>
      <c r="D34" s="33"/>
      <c r="E34" s="32"/>
      <c r="F34" s="33"/>
      <c r="G34" s="7"/>
    </row>
    <row r="35" spans="2:7" ht="18.75" customHeight="1">
      <c r="B35" s="6"/>
      <c r="C35" s="32" t="s">
        <v>16</v>
      </c>
      <c r="D35" s="33"/>
      <c r="E35" s="32"/>
      <c r="F35" s="33"/>
      <c r="G35" s="7"/>
    </row>
    <row r="36" spans="2:7" ht="13.5">
      <c r="B36" s="6"/>
      <c r="C36" s="10"/>
      <c r="D36" s="10"/>
      <c r="E36" s="10"/>
      <c r="F36" s="10"/>
      <c r="G36" s="7"/>
    </row>
    <row r="37" spans="2:7" ht="13.5">
      <c r="B37" s="6"/>
      <c r="C37" s="11" t="s">
        <v>21</v>
      </c>
      <c r="D37" s="10"/>
      <c r="E37" s="10"/>
      <c r="F37" s="10"/>
      <c r="G37" s="7"/>
    </row>
    <row r="38" spans="2:7" ht="13.5">
      <c r="B38" s="6"/>
      <c r="C38" s="49"/>
      <c r="D38" s="50"/>
      <c r="E38" s="50"/>
      <c r="F38" s="51"/>
      <c r="G38" s="7"/>
    </row>
    <row r="39" spans="2:7" ht="13.5">
      <c r="B39" s="6"/>
      <c r="C39" s="52"/>
      <c r="D39" s="53"/>
      <c r="E39" s="53"/>
      <c r="F39" s="54"/>
      <c r="G39" s="7"/>
    </row>
    <row r="40" spans="2:7" ht="13.5">
      <c r="B40" s="6"/>
      <c r="C40" s="52"/>
      <c r="D40" s="53"/>
      <c r="E40" s="53"/>
      <c r="F40" s="54"/>
      <c r="G40" s="7"/>
    </row>
    <row r="41" spans="2:7" ht="13.5">
      <c r="B41" s="6"/>
      <c r="C41" s="52"/>
      <c r="D41" s="53"/>
      <c r="E41" s="53"/>
      <c r="F41" s="54"/>
      <c r="G41" s="7"/>
    </row>
    <row r="42" spans="2:7" ht="13.5">
      <c r="B42" s="6"/>
      <c r="C42" s="52"/>
      <c r="D42" s="53"/>
      <c r="E42" s="53"/>
      <c r="F42" s="54"/>
      <c r="G42" s="7"/>
    </row>
    <row r="43" spans="2:7" ht="13.5">
      <c r="B43" s="6"/>
      <c r="C43" s="55"/>
      <c r="D43" s="56"/>
      <c r="E43" s="56"/>
      <c r="F43" s="57"/>
      <c r="G43" s="7"/>
    </row>
    <row r="44" spans="2:7" ht="13.5">
      <c r="B44" s="6"/>
      <c r="C44" s="10"/>
      <c r="D44" s="10"/>
      <c r="E44" s="10"/>
      <c r="F44" s="10"/>
      <c r="G44" s="7"/>
    </row>
    <row r="45" spans="2:7" ht="14.25">
      <c r="B45" s="6"/>
      <c r="C45" s="47" t="s">
        <v>22</v>
      </c>
      <c r="D45" s="48"/>
      <c r="E45" s="20"/>
      <c r="F45" s="21" t="s">
        <v>26</v>
      </c>
      <c r="G45" s="7"/>
    </row>
    <row r="46" spans="2:7" ht="9" customHeight="1">
      <c r="B46" s="6"/>
      <c r="C46" s="10"/>
      <c r="D46" s="10"/>
      <c r="E46" s="10"/>
      <c r="F46" s="10"/>
      <c r="G46" s="7"/>
    </row>
    <row r="47" spans="2:7" ht="13.5">
      <c r="B47" s="13"/>
      <c r="C47" s="14"/>
      <c r="D47" s="14"/>
      <c r="E47" s="14"/>
      <c r="F47" s="14"/>
      <c r="G47" s="15"/>
    </row>
    <row r="50" ht="13.5">
      <c r="B50" s="10"/>
    </row>
    <row r="51" ht="13.5">
      <c r="B51" s="10"/>
    </row>
    <row r="52" ht="13.5">
      <c r="B52" s="10"/>
    </row>
    <row r="53" ht="13.5">
      <c r="B53" s="10"/>
    </row>
    <row r="54" spans="2:7" ht="13.5">
      <c r="B54" s="10"/>
      <c r="G54" s="11"/>
    </row>
    <row r="55" spans="2:7" ht="13.5">
      <c r="B55" s="10"/>
      <c r="G55" s="11"/>
    </row>
    <row r="56" spans="2:7" ht="13.5">
      <c r="B56" s="10"/>
      <c r="G56" s="11"/>
    </row>
    <row r="57" spans="2:7" ht="13.5">
      <c r="B57" s="10"/>
      <c r="G57" s="11"/>
    </row>
    <row r="58" spans="2:7" ht="13.5">
      <c r="B58" s="10"/>
      <c r="G58" s="10"/>
    </row>
    <row r="59" spans="2:7" ht="13.5">
      <c r="B59" s="10"/>
      <c r="G59" s="10"/>
    </row>
    <row r="60" spans="2:7" ht="13.5">
      <c r="B60" s="10"/>
      <c r="G60" s="10"/>
    </row>
  </sheetData>
  <sheetProtection/>
  <mergeCells count="42">
    <mergeCell ref="C35:D35"/>
    <mergeCell ref="E35:F35"/>
    <mergeCell ref="C45:D45"/>
    <mergeCell ref="C38:F43"/>
    <mergeCell ref="C32:F32"/>
    <mergeCell ref="C33:D33"/>
    <mergeCell ref="E33:F33"/>
    <mergeCell ref="C34:D34"/>
    <mergeCell ref="E34:F34"/>
    <mergeCell ref="C29:D29"/>
    <mergeCell ref="E29:F29"/>
    <mergeCell ref="C30:D30"/>
    <mergeCell ref="E30:F30"/>
    <mergeCell ref="E26:F26"/>
    <mergeCell ref="C27:D27"/>
    <mergeCell ref="E27:F27"/>
    <mergeCell ref="C28:D28"/>
    <mergeCell ref="E28:F28"/>
    <mergeCell ref="C26:D26"/>
    <mergeCell ref="C16:D16"/>
    <mergeCell ref="E16:F16"/>
    <mergeCell ref="C17:D17"/>
    <mergeCell ref="C12:D12"/>
    <mergeCell ref="C13:D13"/>
    <mergeCell ref="C14:D14"/>
    <mergeCell ref="C10:D10"/>
    <mergeCell ref="C11:D11"/>
    <mergeCell ref="C7:E7"/>
    <mergeCell ref="C8:D8"/>
    <mergeCell ref="C9:D9"/>
    <mergeCell ref="C1:F1"/>
    <mergeCell ref="C2:F2"/>
    <mergeCell ref="C4:F4"/>
    <mergeCell ref="C5:D5"/>
    <mergeCell ref="C25:D25"/>
    <mergeCell ref="E25:F25"/>
    <mergeCell ref="E20:F20"/>
    <mergeCell ref="E19:F19"/>
    <mergeCell ref="C23:F23"/>
    <mergeCell ref="C24:D24"/>
    <mergeCell ref="E24:F24"/>
    <mergeCell ref="E21:F21"/>
  </mergeCells>
  <dataValidations count="4">
    <dataValidation type="list" allowBlank="1" showInputMessage="1" showErrorMessage="1" sqref="E13">
      <formula1>$K$2:$K$4</formula1>
    </dataValidation>
    <dataValidation type="list" allowBlank="1" showInputMessage="1" showErrorMessage="1" sqref="E9 E11:E12">
      <formula1>$I$2:$I$4</formula1>
    </dataValidation>
    <dataValidation type="list" allowBlank="1" showInputMessage="1" showErrorMessage="1" sqref="E10">
      <formula1>$I$28:$I$30</formula1>
    </dataValidation>
    <dataValidation type="list" allowBlank="1" showInputMessage="1" showErrorMessage="1" sqref="E8">
      <formula1>$I$6:$I$19</formula1>
    </dataValidation>
  </dataValidations>
  <printOptions horizontalCentered="1" verticalCentered="1"/>
  <pageMargins left="0.11811023622047245" right="0.11811023622047245" top="0.11811023622047245" bottom="0.11811023622047245" header="0.2362204724409449" footer="0.1181102362204724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KOHJINASH</dc:creator>
  <cp:keywords/>
  <dc:description/>
  <cp:lastModifiedBy>TANABE</cp:lastModifiedBy>
  <cp:lastPrinted>2022-01-13T01:13:36Z</cp:lastPrinted>
  <dcterms:created xsi:type="dcterms:W3CDTF">2015-08-31T06:35:57Z</dcterms:created>
  <dcterms:modified xsi:type="dcterms:W3CDTF">2023-06-30T02:57:29Z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